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640" windowHeight="9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" i="1" l="1"/>
  <c r="B37" i="1" l="1"/>
  <c r="E13" i="1" l="1"/>
  <c r="C23" i="1" l="1"/>
  <c r="J13" i="1" l="1"/>
  <c r="C37" i="1"/>
  <c r="R13" i="1"/>
  <c r="Q13" i="1"/>
  <c r="G16" i="1" s="1"/>
  <c r="P13" i="1"/>
  <c r="O13" i="1"/>
  <c r="N13" i="1"/>
  <c r="M13" i="1"/>
  <c r="L13" i="1"/>
  <c r="K13" i="1"/>
  <c r="C17" i="1" l="1"/>
  <c r="C19" i="1" l="1"/>
  <c r="C41" i="1" s="1"/>
  <c r="C27" i="1"/>
  <c r="C22" i="1"/>
  <c r="C44" i="1" s="1"/>
  <c r="C26" i="1"/>
  <c r="C47" i="1" s="1"/>
  <c r="C21" i="1"/>
  <c r="C43" i="1" s="1"/>
  <c r="C25" i="1"/>
  <c r="C20" i="1"/>
  <c r="C42" i="1" s="1"/>
  <c r="C28" i="1"/>
  <c r="C24" i="1"/>
  <c r="B17" i="1"/>
  <c r="E27" i="1" s="1"/>
  <c r="B23" i="1" l="1"/>
  <c r="E19" i="1"/>
  <c r="D35" i="1" s="1"/>
  <c r="B26" i="1"/>
  <c r="B47" i="1" s="1"/>
  <c r="B21" i="1"/>
  <c r="B43" i="1" s="1"/>
  <c r="B20" i="1"/>
  <c r="B42" i="1" s="1"/>
  <c r="B19" i="1"/>
  <c r="B41" i="1" s="1"/>
  <c r="C49" i="1"/>
  <c r="C45" i="1"/>
  <c r="C46" i="1"/>
  <c r="C48" i="1"/>
  <c r="B22" i="1"/>
  <c r="B44" i="1" s="1"/>
  <c r="B24" i="1" l="1"/>
  <c r="B45" i="1" s="1"/>
  <c r="B27" i="1"/>
  <c r="B48" i="1" s="1"/>
  <c r="B28" i="1"/>
  <c r="B49" i="1" s="1"/>
  <c r="B25" i="1"/>
  <c r="B46" i="1" s="1"/>
</calcChain>
</file>

<file path=xl/comments1.xml><?xml version="1.0" encoding="utf-8"?>
<comments xmlns="http://schemas.openxmlformats.org/spreadsheetml/2006/main">
  <authors>
    <author>Carolyn</author>
  </authors>
  <commentList>
    <comment ref="E17" authorId="0">
      <text>
        <r>
          <rPr>
            <b/>
            <sz val="9"/>
            <color indexed="81"/>
            <rFont val="Tahoma"/>
            <family val="2"/>
          </rPr>
          <t>Carolyn: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<sst xmlns="http://schemas.openxmlformats.org/spreadsheetml/2006/main" count="106" uniqueCount="74">
  <si>
    <t>Fixed Overhead</t>
  </si>
  <si>
    <t xml:space="preserve"> </t>
  </si>
  <si>
    <t>fixed overhead with 50 persons</t>
  </si>
  <si>
    <t>fixed overhead with 70 persons</t>
  </si>
  <si>
    <t>fixed overhead with 80 persons</t>
  </si>
  <si>
    <t>fixed overhead with 90 persons</t>
  </si>
  <si>
    <t>fixed overhead with 100 persons</t>
  </si>
  <si>
    <t>Actual</t>
  </si>
  <si>
    <t>Budget</t>
  </si>
  <si>
    <t xml:space="preserve">Income - Total - </t>
  </si>
  <si>
    <t>Deposit #3</t>
  </si>
  <si>
    <t>Total Income</t>
  </si>
  <si>
    <t>(Final with Actual and Income)</t>
  </si>
  <si>
    <t xml:space="preserve">Chairs per person - </t>
  </si>
  <si>
    <t>Cleaning fees</t>
  </si>
  <si>
    <t>Decorations</t>
  </si>
  <si>
    <t>Food</t>
  </si>
  <si>
    <t>fixed overhead with 85 persons</t>
  </si>
  <si>
    <t>Total additional fixed cost per person</t>
  </si>
  <si>
    <t>Printing</t>
  </si>
  <si>
    <t>Actual Expenditures</t>
  </si>
  <si>
    <t>Music</t>
  </si>
  <si>
    <t>chairs</t>
  </si>
  <si>
    <t>Cleaning</t>
  </si>
  <si>
    <t>Total Expenses</t>
  </si>
  <si>
    <t>Flyers</t>
  </si>
  <si>
    <t>Deposit #1</t>
  </si>
  <si>
    <t>Deposit #2</t>
  </si>
  <si>
    <t>TOTAL OVERHEAD COSTS</t>
  </si>
  <si>
    <t>Venue</t>
  </si>
  <si>
    <t>fixed overhead with 40 persons</t>
  </si>
  <si>
    <t>fixed overhead with 30 persons</t>
  </si>
  <si>
    <t>fixed overhead with 20 persons</t>
  </si>
  <si>
    <t>Total per person cost @ 70 persons</t>
  </si>
  <si>
    <t>Total per person cost @ 80 persons</t>
  </si>
  <si>
    <t>Total per person cost @ 85 persons</t>
  </si>
  <si>
    <t>Total per person cost @ 90 persons</t>
  </si>
  <si>
    <t>Total per person cost @ 100 persons</t>
  </si>
  <si>
    <t>Total per person cost @ 50 persons</t>
  </si>
  <si>
    <t>Total per person cost @ 40 persons</t>
  </si>
  <si>
    <t>Total per person cost @ 30 persons</t>
  </si>
  <si>
    <t>Total per person cost @ 20 persons</t>
  </si>
  <si>
    <t>Budget - only change the numbers in yellow/orange</t>
  </si>
  <si>
    <t>Misc.</t>
  </si>
  <si>
    <t>Total Fixed and Overhead Cost Per Person</t>
  </si>
  <si>
    <t>Additional Costs per Person</t>
  </si>
  <si>
    <t>Back to club 5% of per person event cost</t>
  </si>
  <si>
    <t>(Rule of Thumb only)</t>
  </si>
  <si>
    <t xml:space="preserve">Total Excess </t>
  </si>
  <si>
    <t>Halloween 2017</t>
  </si>
  <si>
    <t>Band - The Mod Squad</t>
  </si>
  <si>
    <t>Venue North Ranch</t>
  </si>
  <si>
    <t>Jeff Schofield</t>
  </si>
  <si>
    <t>Ck Req 2</t>
  </si>
  <si>
    <t>Ck Req 2a</t>
  </si>
  <si>
    <t>Ck Req 1</t>
  </si>
  <si>
    <t>North Ranch</t>
  </si>
  <si>
    <t>deposit</t>
  </si>
  <si>
    <t>Ck Req 3</t>
  </si>
  <si>
    <t>Deposit refund</t>
  </si>
  <si>
    <t>fixed overhead with 60 persons</t>
  </si>
  <si>
    <t>Prizes ($50 carried over from the Wi be Jammin party)</t>
  </si>
  <si>
    <t>Decorations  (Estimate from Sandy)</t>
  </si>
  <si>
    <t>Ch Req 4</t>
  </si>
  <si>
    <t>Prize</t>
  </si>
  <si>
    <t>Final 10-31-17</t>
  </si>
  <si>
    <t xml:space="preserve"> Cphillips</t>
  </si>
  <si>
    <t>ch Req 5</t>
  </si>
  <si>
    <t>S Palmer</t>
  </si>
  <si>
    <t>Carry over</t>
  </si>
  <si>
    <t>Board Credit</t>
  </si>
  <si>
    <t>Actual # of Guests</t>
  </si>
  <si>
    <r>
      <t>Ac</t>
    </r>
    <r>
      <rPr>
        <sz val="12"/>
        <color theme="3" tint="-0.249977111117893"/>
        <rFont val="Times New Roman"/>
        <family val="1"/>
      </rPr>
      <t>Actual Cost Per Guest</t>
    </r>
  </si>
  <si>
    <t>Actual back to the club per person w board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</si>
</sst>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u val="singleAccounting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2"/>
    </font>
    <font>
      <sz val="12"/>
      <color theme="3" tint="-0.24997711111789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2" borderId="0" xfId="1" applyFont="1" applyFill="1"/>
    <xf numFmtId="44" fontId="2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6" fontId="0" fillId="0" borderId="0" xfId="0" applyNumberFormat="1" applyFill="1"/>
    <xf numFmtId="0" fontId="0" fillId="0" borderId="0" xfId="0" applyFill="1"/>
    <xf numFmtId="0" fontId="5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2" borderId="0" xfId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1" applyFont="1" applyAlignment="1">
      <alignment horizontal="left"/>
    </xf>
    <xf numFmtId="0" fontId="7" fillId="4" borderId="0" xfId="0" applyFont="1" applyFill="1" applyAlignment="1">
      <alignment horizontal="center" wrapText="1"/>
    </xf>
    <xf numFmtId="44" fontId="0" fillId="0" borderId="0" xfId="1" applyFont="1" applyFill="1" applyAlignment="1">
      <alignment horizontal="center"/>
    </xf>
    <xf numFmtId="0" fontId="8" fillId="0" borderId="0" xfId="0" applyFont="1"/>
    <xf numFmtId="44" fontId="0" fillId="0" borderId="0" xfId="0" applyNumberFormat="1" applyFont="1"/>
    <xf numFmtId="44" fontId="1" fillId="0" borderId="0" xfId="1" applyFont="1" applyAlignment="1">
      <alignment horizontal="center"/>
    </xf>
    <xf numFmtId="44" fontId="0" fillId="0" borderId="0" xfId="1" applyFont="1" applyFill="1"/>
    <xf numFmtId="0" fontId="0" fillId="2" borderId="0" xfId="0" applyFill="1"/>
    <xf numFmtId="44" fontId="0" fillId="3" borderId="0" xfId="1" applyFont="1" applyFill="1"/>
    <xf numFmtId="44" fontId="0" fillId="3" borderId="0" xfId="1" applyFont="1" applyFill="1" applyAlignment="1">
      <alignment horizontal="center"/>
    </xf>
    <xf numFmtId="44" fontId="0" fillId="3" borderId="0" xfId="1" applyFont="1" applyFill="1" applyBorder="1" applyAlignment="1">
      <alignment horizontal="center"/>
    </xf>
    <xf numFmtId="0" fontId="0" fillId="0" borderId="0" xfId="0" applyFont="1"/>
    <xf numFmtId="15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5" borderId="0" xfId="0" applyFont="1" applyFill="1"/>
    <xf numFmtId="0" fontId="6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44" fontId="11" fillId="4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9"/>
  <sheetViews>
    <sheetView tabSelected="1" workbookViewId="0">
      <selection activeCell="F22" sqref="F22"/>
    </sheetView>
  </sheetViews>
  <sheetFormatPr defaultRowHeight="15.75" x14ac:dyDescent="0.25"/>
  <cols>
    <col min="1" max="1" width="44.25" customWidth="1"/>
    <col min="2" max="2" width="15.625" customWidth="1"/>
    <col min="3" max="3" width="20.875" customWidth="1"/>
    <col min="4" max="4" width="19.125" customWidth="1"/>
    <col min="5" max="5" width="10.75" bestFit="1" customWidth="1"/>
    <col min="6" max="6" width="11.5" customWidth="1"/>
    <col min="7" max="7" width="12.5" customWidth="1"/>
    <col min="10" max="10" width="10.125" bestFit="1" customWidth="1"/>
    <col min="11" max="11" width="9.125" bestFit="1" customWidth="1"/>
    <col min="12" max="12" width="10.125" bestFit="1" customWidth="1"/>
    <col min="13" max="17" width="9.125" bestFit="1" customWidth="1"/>
  </cols>
  <sheetData>
    <row r="1" spans="1:18" ht="22.5" x14ac:dyDescent="0.3">
      <c r="A1" s="6" t="s">
        <v>49</v>
      </c>
    </row>
    <row r="2" spans="1:18" x14ac:dyDescent="0.25">
      <c r="A2" s="28">
        <v>43036</v>
      </c>
      <c r="B2" s="5" t="s">
        <v>8</v>
      </c>
      <c r="C2" s="5" t="s">
        <v>7</v>
      </c>
      <c r="D2" s="5" t="s">
        <v>9</v>
      </c>
      <c r="H2" t="s">
        <v>20</v>
      </c>
      <c r="J2" t="s">
        <v>29</v>
      </c>
      <c r="K2" t="s">
        <v>16</v>
      </c>
      <c r="L2" t="s">
        <v>21</v>
      </c>
      <c r="M2" t="s">
        <v>15</v>
      </c>
      <c r="N2" t="s">
        <v>22</v>
      </c>
      <c r="O2" t="s">
        <v>23</v>
      </c>
      <c r="P2" t="s">
        <v>25</v>
      </c>
      <c r="Q2" t="s">
        <v>64</v>
      </c>
      <c r="R2" t="s">
        <v>43</v>
      </c>
    </row>
    <row r="3" spans="1:18" x14ac:dyDescent="0.25">
      <c r="A3" s="9" t="s">
        <v>42</v>
      </c>
      <c r="B3" s="5"/>
      <c r="C3" s="5"/>
      <c r="D3" s="5"/>
      <c r="F3" t="s">
        <v>53</v>
      </c>
      <c r="G3" t="s">
        <v>52</v>
      </c>
      <c r="H3" s="23" t="s">
        <v>1</v>
      </c>
      <c r="I3" s="23"/>
      <c r="J3" s="23"/>
      <c r="K3" s="3" t="s">
        <v>1</v>
      </c>
      <c r="L3" s="3">
        <v>500</v>
      </c>
      <c r="M3" s="3"/>
      <c r="N3" s="3"/>
      <c r="O3" s="3"/>
      <c r="P3" s="3"/>
      <c r="Q3" s="3"/>
      <c r="R3" s="23"/>
    </row>
    <row r="4" spans="1:18" x14ac:dyDescent="0.25">
      <c r="A4" s="9" t="s">
        <v>12</v>
      </c>
      <c r="F4" t="s">
        <v>54</v>
      </c>
      <c r="G4" t="s">
        <v>52</v>
      </c>
      <c r="H4" s="23" t="s">
        <v>1</v>
      </c>
      <c r="I4" s="23"/>
      <c r="J4" s="3" t="s">
        <v>1</v>
      </c>
      <c r="K4" s="3" t="s">
        <v>1</v>
      </c>
      <c r="L4" s="3">
        <v>500</v>
      </c>
      <c r="M4" s="3"/>
      <c r="N4" s="3"/>
      <c r="O4" s="3"/>
      <c r="P4" s="3"/>
      <c r="Q4" s="3"/>
      <c r="R4" s="23"/>
    </row>
    <row r="5" spans="1:18" x14ac:dyDescent="0.25">
      <c r="B5" s="11"/>
      <c r="C5" s="11"/>
      <c r="D5" s="11"/>
      <c r="E5" s="11"/>
      <c r="F5" t="s">
        <v>55</v>
      </c>
      <c r="G5" t="s">
        <v>56</v>
      </c>
      <c r="H5" s="23" t="s">
        <v>1</v>
      </c>
      <c r="I5" s="23"/>
      <c r="J5" s="3">
        <v>500</v>
      </c>
      <c r="K5" s="3"/>
      <c r="L5" s="3"/>
      <c r="M5" s="3"/>
      <c r="N5" s="3"/>
      <c r="O5" s="3"/>
      <c r="P5" s="3"/>
      <c r="Q5" s="3"/>
      <c r="R5" s="23" t="s">
        <v>57</v>
      </c>
    </row>
    <row r="6" spans="1:18" x14ac:dyDescent="0.25">
      <c r="A6" s="5" t="s">
        <v>0</v>
      </c>
      <c r="B6" s="11"/>
      <c r="C6" s="11" t="s">
        <v>1</v>
      </c>
      <c r="D6" s="11" t="s">
        <v>26</v>
      </c>
      <c r="E6" s="13">
        <v>840</v>
      </c>
      <c r="F6" s="11" t="s">
        <v>58</v>
      </c>
      <c r="G6" s="11" t="s">
        <v>56</v>
      </c>
      <c r="H6" s="23"/>
      <c r="I6" s="23"/>
      <c r="J6" s="3">
        <v>1100</v>
      </c>
      <c r="K6" s="3"/>
      <c r="L6" s="3"/>
      <c r="M6" s="3"/>
      <c r="N6" s="3"/>
      <c r="O6" s="3"/>
      <c r="P6" s="3"/>
      <c r="Q6" s="3"/>
      <c r="R6" s="23"/>
    </row>
    <row r="7" spans="1:18" x14ac:dyDescent="0.25">
      <c r="A7" s="1" t="s">
        <v>50</v>
      </c>
      <c r="B7" s="13">
        <v>1000</v>
      </c>
      <c r="C7" s="25" t="s">
        <v>1</v>
      </c>
      <c r="D7" s="11" t="s">
        <v>27</v>
      </c>
      <c r="E7" s="13">
        <v>720</v>
      </c>
      <c r="F7" t="s">
        <v>63</v>
      </c>
      <c r="G7" t="s">
        <v>66</v>
      </c>
      <c r="H7" s="23"/>
      <c r="I7" s="23"/>
      <c r="J7" s="3"/>
      <c r="K7" s="3">
        <v>114.61</v>
      </c>
      <c r="L7" s="3"/>
      <c r="M7" s="3"/>
      <c r="N7" s="3"/>
      <c r="O7" s="3"/>
      <c r="P7" s="3">
        <v>48.38</v>
      </c>
      <c r="Q7" s="3">
        <v>40.68</v>
      </c>
      <c r="R7" s="23"/>
    </row>
    <row r="8" spans="1:18" x14ac:dyDescent="0.25">
      <c r="A8" s="1" t="s">
        <v>51</v>
      </c>
      <c r="B8" s="13">
        <v>1100</v>
      </c>
      <c r="C8" s="25" t="s">
        <v>1</v>
      </c>
      <c r="D8" s="11" t="s">
        <v>10</v>
      </c>
      <c r="E8" s="13">
        <v>840</v>
      </c>
      <c r="F8" t="s">
        <v>67</v>
      </c>
      <c r="G8" t="s">
        <v>68</v>
      </c>
      <c r="H8" s="23"/>
      <c r="I8" s="23"/>
      <c r="J8" s="3"/>
      <c r="K8" s="3">
        <v>60.84</v>
      </c>
      <c r="L8" s="3"/>
      <c r="M8" s="3">
        <v>12.94</v>
      </c>
      <c r="N8" s="3"/>
      <c r="O8" s="3"/>
      <c r="P8" s="3"/>
      <c r="Q8" s="3"/>
      <c r="R8" s="23"/>
    </row>
    <row r="9" spans="1:18" x14ac:dyDescent="0.25">
      <c r="A9" s="1" t="s">
        <v>14</v>
      </c>
      <c r="B9" s="13"/>
      <c r="C9" s="26"/>
      <c r="D9" s="11" t="s">
        <v>70</v>
      </c>
      <c r="E9" s="13">
        <v>210</v>
      </c>
      <c r="F9" t="s">
        <v>69</v>
      </c>
      <c r="H9" s="23"/>
      <c r="I9" s="23"/>
      <c r="J9" s="3"/>
      <c r="K9" s="3"/>
      <c r="L9" s="3"/>
      <c r="M9" s="3"/>
      <c r="N9" s="3"/>
      <c r="O9" s="3"/>
      <c r="P9" s="3"/>
      <c r="Q9" s="3">
        <v>60</v>
      </c>
      <c r="R9" s="23"/>
    </row>
    <row r="10" spans="1:18" x14ac:dyDescent="0.25">
      <c r="A10" s="1" t="s">
        <v>62</v>
      </c>
      <c r="B10" s="13">
        <v>12.94</v>
      </c>
      <c r="C10" s="26"/>
      <c r="D10" s="11" t="s">
        <v>1</v>
      </c>
      <c r="E10" s="13" t="s">
        <v>1</v>
      </c>
      <c r="H10" s="23"/>
      <c r="I10" s="23"/>
      <c r="J10" s="3"/>
      <c r="K10" s="3" t="s">
        <v>1</v>
      </c>
      <c r="L10" s="3"/>
      <c r="M10" s="3"/>
      <c r="N10" s="3"/>
      <c r="O10" s="3"/>
      <c r="P10" s="3"/>
      <c r="Q10" s="3"/>
      <c r="R10" s="23"/>
    </row>
    <row r="11" spans="1:18" x14ac:dyDescent="0.25">
      <c r="A11" s="1" t="s">
        <v>19</v>
      </c>
      <c r="B11" s="13">
        <v>48.38</v>
      </c>
      <c r="C11" s="25"/>
      <c r="D11" s="11" t="s">
        <v>1</v>
      </c>
      <c r="E11" s="13" t="s">
        <v>1</v>
      </c>
      <c r="H11" s="23"/>
      <c r="I11" s="23"/>
      <c r="J11" s="3"/>
      <c r="K11" s="3"/>
      <c r="L11" s="3"/>
      <c r="M11" s="3"/>
      <c r="N11" s="3"/>
      <c r="O11" s="3"/>
      <c r="P11" s="3"/>
      <c r="Q11" s="3"/>
      <c r="R11" s="23"/>
    </row>
    <row r="12" spans="1:18" x14ac:dyDescent="0.25">
      <c r="A12" s="1" t="s">
        <v>61</v>
      </c>
      <c r="B12" s="13">
        <v>90.68</v>
      </c>
      <c r="C12" s="25"/>
      <c r="D12" s="11" t="s">
        <v>1</v>
      </c>
      <c r="E12" s="13"/>
      <c r="F12" t="s">
        <v>59</v>
      </c>
      <c r="G12" t="s">
        <v>56</v>
      </c>
      <c r="H12" s="23"/>
      <c r="I12" s="23"/>
      <c r="J12" s="3">
        <v>-500</v>
      </c>
      <c r="K12" s="3"/>
      <c r="L12" s="3"/>
      <c r="M12" s="3"/>
      <c r="N12" s="3"/>
      <c r="O12" s="3"/>
      <c r="P12" s="3"/>
      <c r="Q12" s="3"/>
      <c r="R12" s="23"/>
    </row>
    <row r="13" spans="1:18" x14ac:dyDescent="0.25">
      <c r="A13" s="1" t="s">
        <v>16</v>
      </c>
      <c r="B13" s="13">
        <f>114.61+60.84+10</f>
        <v>185.45</v>
      </c>
      <c r="C13" s="25"/>
      <c r="D13" s="11" t="s">
        <v>11</v>
      </c>
      <c r="E13" s="13">
        <f>SUM(E6:E12)</f>
        <v>2610</v>
      </c>
      <c r="F13" t="s">
        <v>1</v>
      </c>
      <c r="G13" t="s">
        <v>1</v>
      </c>
      <c r="J13" s="1">
        <f>SUM(J3:J12)</f>
        <v>1100</v>
      </c>
      <c r="K13" s="1">
        <f>SUM(K3:K12)</f>
        <v>175.45</v>
      </c>
      <c r="L13" s="1">
        <f t="shared" ref="L13:R13" si="0">SUM(L3:L12)</f>
        <v>1000</v>
      </c>
      <c r="M13" s="1">
        <f t="shared" si="0"/>
        <v>12.94</v>
      </c>
      <c r="N13" s="1">
        <f t="shared" si="0"/>
        <v>0</v>
      </c>
      <c r="O13" s="1">
        <f t="shared" si="0"/>
        <v>0</v>
      </c>
      <c r="P13" s="1">
        <f t="shared" si="0"/>
        <v>48.38</v>
      </c>
      <c r="Q13" s="1">
        <f t="shared" si="0"/>
        <v>100.68</v>
      </c>
      <c r="R13" s="1">
        <f t="shared" si="0"/>
        <v>0</v>
      </c>
    </row>
    <row r="14" spans="1:18" x14ac:dyDescent="0.25">
      <c r="A14" s="1"/>
      <c r="B14" s="13"/>
      <c r="C14" s="25"/>
      <c r="D14" s="11" t="s">
        <v>65</v>
      </c>
      <c r="E14" s="13"/>
      <c r="K14" s="1"/>
      <c r="L14" s="1"/>
      <c r="M14" s="1"/>
      <c r="N14" s="1"/>
      <c r="O14" s="1"/>
      <c r="P14" s="1"/>
      <c r="Q14" s="1"/>
    </row>
    <row r="15" spans="1:18" x14ac:dyDescent="0.25">
      <c r="A15" s="16"/>
      <c r="B15" s="13"/>
      <c r="C15" s="25"/>
      <c r="D15" s="11"/>
      <c r="E15" s="12"/>
      <c r="F15" s="11"/>
    </row>
    <row r="16" spans="1:18" x14ac:dyDescent="0.25">
      <c r="A16" s="16"/>
      <c r="B16" s="13"/>
      <c r="C16" s="25"/>
      <c r="D16" s="11" t="s">
        <v>1</v>
      </c>
      <c r="E16" s="12"/>
      <c r="F16" s="11"/>
      <c r="G16" s="1">
        <f>SUM(J13+K13+L13+M13+N13+O13+P13+Q13+R13)</f>
        <v>2437.4499999999998</v>
      </c>
      <c r="H16" t="s">
        <v>24</v>
      </c>
    </row>
    <row r="17" spans="1:8" ht="20.25" x14ac:dyDescent="0.55000000000000004">
      <c r="A17" s="15" t="s">
        <v>28</v>
      </c>
      <c r="B17" s="18">
        <f>SUM(B7:B16)</f>
        <v>2437.4499999999998</v>
      </c>
      <c r="C17" s="12">
        <f>SUM(C7:C16)</f>
        <v>0</v>
      </c>
      <c r="D17" s="11" t="s">
        <v>1</v>
      </c>
      <c r="E17" s="12" t="s">
        <v>1</v>
      </c>
      <c r="F17" s="11"/>
    </row>
    <row r="18" spans="1:8" ht="20.25" x14ac:dyDescent="0.55000000000000004">
      <c r="A18" s="15"/>
      <c r="B18" s="18"/>
      <c r="C18" s="12"/>
      <c r="D18" s="11"/>
      <c r="E18" s="12"/>
      <c r="F18" s="11"/>
    </row>
    <row r="19" spans="1:8" x14ac:dyDescent="0.25">
      <c r="A19" s="12" t="s">
        <v>32</v>
      </c>
      <c r="B19" s="12">
        <f>SUM(B17/20)</f>
        <v>121.87249999999999</v>
      </c>
      <c r="C19" s="12">
        <f>SUM(C17/20)</f>
        <v>0</v>
      </c>
      <c r="D19" s="11"/>
      <c r="E19" s="2">
        <f>SUM(E13-B17)</f>
        <v>172.55000000000018</v>
      </c>
      <c r="F19" t="s">
        <v>48</v>
      </c>
    </row>
    <row r="20" spans="1:8" x14ac:dyDescent="0.25">
      <c r="A20" s="12" t="s">
        <v>31</v>
      </c>
      <c r="B20" s="12">
        <f>SUM(B17/30)</f>
        <v>81.248333333333321</v>
      </c>
      <c r="C20" s="12">
        <f>SUM(C17/30)</f>
        <v>0</v>
      </c>
      <c r="D20" s="11"/>
      <c r="E20" s="12"/>
      <c r="F20" s="11"/>
    </row>
    <row r="21" spans="1:8" x14ac:dyDescent="0.25">
      <c r="A21" s="12" t="s">
        <v>30</v>
      </c>
      <c r="B21" s="12">
        <f>SUM(B17/40)</f>
        <v>60.936249999999994</v>
      </c>
      <c r="C21" s="12">
        <f>SUM(C17/40)</f>
        <v>0</v>
      </c>
      <c r="D21" s="11"/>
      <c r="E21" s="11"/>
      <c r="F21" s="11"/>
      <c r="G21" s="2"/>
    </row>
    <row r="22" spans="1:8" x14ac:dyDescent="0.25">
      <c r="A22" s="12" t="s">
        <v>2</v>
      </c>
      <c r="B22" s="12">
        <f>SUM(B17/50)</f>
        <v>48.748999999999995</v>
      </c>
      <c r="C22" s="12">
        <f>SUM(C17/50)</f>
        <v>0</v>
      </c>
      <c r="D22" s="11"/>
      <c r="E22" s="11"/>
      <c r="F22" s="11"/>
    </row>
    <row r="23" spans="1:8" x14ac:dyDescent="0.25">
      <c r="A23" s="12" t="s">
        <v>60</v>
      </c>
      <c r="B23" s="12">
        <f>SUM(B17/60)</f>
        <v>40.62416666666666</v>
      </c>
      <c r="C23" s="12">
        <f>SUM(C18/50)</f>
        <v>0</v>
      </c>
      <c r="D23" s="8" t="s">
        <v>1</v>
      </c>
      <c r="E23" s="29" t="s">
        <v>1</v>
      </c>
      <c r="F23" s="29"/>
      <c r="G23" s="32"/>
    </row>
    <row r="24" spans="1:8" x14ac:dyDescent="0.25">
      <c r="A24" s="12" t="s">
        <v>3</v>
      </c>
      <c r="B24" s="12">
        <f>SUM(B17/70)</f>
        <v>34.820714285714281</v>
      </c>
      <c r="C24" s="12">
        <f>SUM(C17/70)</f>
        <v>0</v>
      </c>
      <c r="D24" s="29"/>
      <c r="E24" s="29"/>
      <c r="F24" s="29"/>
    </row>
    <row r="25" spans="1:8" x14ac:dyDescent="0.25">
      <c r="A25" s="12" t="s">
        <v>4</v>
      </c>
      <c r="B25" s="12">
        <f>SUM(B17/80)</f>
        <v>30.468124999999997</v>
      </c>
      <c r="C25" s="12">
        <f>SUM(C17/80)</f>
        <v>0</v>
      </c>
      <c r="D25" s="30"/>
      <c r="E25" s="31" t="s">
        <v>1</v>
      </c>
      <c r="F25" s="31"/>
    </row>
    <row r="26" spans="1:8" x14ac:dyDescent="0.25">
      <c r="A26" s="12" t="s">
        <v>17</v>
      </c>
      <c r="B26" s="12">
        <f>SUM(B17/85)</f>
        <v>28.675882352941173</v>
      </c>
      <c r="C26" s="12">
        <f>SUM(C17/85)</f>
        <v>0</v>
      </c>
      <c r="D26" s="17" t="s">
        <v>71</v>
      </c>
      <c r="E26" s="33" t="s">
        <v>72</v>
      </c>
      <c r="F26" s="14"/>
    </row>
    <row r="27" spans="1:8" x14ac:dyDescent="0.25">
      <c r="A27" s="21" t="s">
        <v>5</v>
      </c>
      <c r="B27" s="21">
        <f>SUM(B17/90)</f>
        <v>27.082777777777775</v>
      </c>
      <c r="C27" s="21">
        <f>SUM(C17/90)</f>
        <v>0</v>
      </c>
      <c r="D27" s="34">
        <v>86</v>
      </c>
      <c r="E27" s="35">
        <f>SUM(B17/D27)</f>
        <v>28.342441860465115</v>
      </c>
      <c r="F27" s="14"/>
    </row>
    <row r="28" spans="1:8" x14ac:dyDescent="0.25">
      <c r="A28" s="21" t="s">
        <v>6</v>
      </c>
      <c r="B28" s="21">
        <f>SUM(B17/100)</f>
        <v>24.374499999999998</v>
      </c>
      <c r="C28" s="21">
        <f>SUM(C17/100)</f>
        <v>0</v>
      </c>
      <c r="D28" s="14"/>
      <c r="E28" s="14"/>
      <c r="F28" s="14"/>
    </row>
    <row r="29" spans="1:8" x14ac:dyDescent="0.25">
      <c r="A29" s="12"/>
      <c r="B29" s="12"/>
      <c r="C29" s="11"/>
      <c r="D29" s="14"/>
      <c r="E29" s="14"/>
      <c r="F29" s="14"/>
    </row>
    <row r="30" spans="1:8" x14ac:dyDescent="0.25">
      <c r="A30" s="1"/>
      <c r="B30" s="1"/>
    </row>
    <row r="31" spans="1:8" ht="20.25" x14ac:dyDescent="0.55000000000000004">
      <c r="A31" s="4" t="s">
        <v>45</v>
      </c>
      <c r="B31" s="1"/>
      <c r="G31" s="1"/>
      <c r="H31" t="s">
        <v>1</v>
      </c>
    </row>
    <row r="32" spans="1:8" x14ac:dyDescent="0.25">
      <c r="A32" s="1" t="s">
        <v>13</v>
      </c>
      <c r="B32" s="3" t="s">
        <v>1</v>
      </c>
      <c r="C32" s="24" t="s">
        <v>1</v>
      </c>
      <c r="D32" t="s">
        <v>1</v>
      </c>
      <c r="G32" s="1"/>
    </row>
    <row r="33" spans="1:7" x14ac:dyDescent="0.25">
      <c r="A33" s="1" t="s">
        <v>16</v>
      </c>
      <c r="B33" s="3" t="s">
        <v>1</v>
      </c>
      <c r="C33" s="24"/>
      <c r="G33" s="1"/>
    </row>
    <row r="34" spans="1:7" x14ac:dyDescent="0.25">
      <c r="A34" s="1" t="s">
        <v>46</v>
      </c>
      <c r="B34" s="3">
        <v>1.5</v>
      </c>
      <c r="C34" s="24"/>
      <c r="D34" t="s">
        <v>73</v>
      </c>
      <c r="G34" s="1"/>
    </row>
    <row r="35" spans="1:7" x14ac:dyDescent="0.25">
      <c r="A35" s="1" t="s">
        <v>47</v>
      </c>
      <c r="B35" s="23"/>
      <c r="C35" s="10"/>
      <c r="D35" s="2">
        <f>SUM(E19/D27)</f>
        <v>2.0063953488372115</v>
      </c>
      <c r="G35" s="1"/>
    </row>
    <row r="36" spans="1:7" x14ac:dyDescent="0.25">
      <c r="A36" s="1"/>
      <c r="B36" s="3"/>
      <c r="C36" s="24"/>
      <c r="G36" s="1"/>
    </row>
    <row r="37" spans="1:7" x14ac:dyDescent="0.25">
      <c r="A37" s="1" t="s">
        <v>18</v>
      </c>
      <c r="B37" s="22">
        <f>SUM(B32:B36)</f>
        <v>1.5</v>
      </c>
      <c r="C37" s="22">
        <f>SUM(C32:C36)</f>
        <v>0</v>
      </c>
      <c r="G37" s="1"/>
    </row>
    <row r="38" spans="1:7" x14ac:dyDescent="0.25">
      <c r="A38" s="1"/>
      <c r="B38" s="22"/>
      <c r="C38" s="1"/>
      <c r="G38" s="1"/>
    </row>
    <row r="39" spans="1:7" x14ac:dyDescent="0.25">
      <c r="A39" s="1"/>
      <c r="B39" s="22"/>
      <c r="C39" s="1"/>
      <c r="G39" s="1"/>
    </row>
    <row r="40" spans="1:7" ht="20.25" x14ac:dyDescent="0.55000000000000004">
      <c r="A40" s="4" t="s">
        <v>44</v>
      </c>
      <c r="B40" s="22"/>
      <c r="C40" s="1"/>
      <c r="G40" s="1"/>
    </row>
    <row r="41" spans="1:7" x14ac:dyDescent="0.25">
      <c r="A41" t="s">
        <v>41</v>
      </c>
      <c r="B41" s="20">
        <f>SUM(B19+B37)</f>
        <v>123.37249999999999</v>
      </c>
      <c r="C41" s="20">
        <f>SUM(C19+C37)</f>
        <v>0</v>
      </c>
      <c r="G41" s="1"/>
    </row>
    <row r="42" spans="1:7" x14ac:dyDescent="0.25">
      <c r="A42" t="s">
        <v>40</v>
      </c>
      <c r="B42" s="20">
        <f>SUM(B20+B37)</f>
        <v>82.748333333333321</v>
      </c>
      <c r="C42" s="20">
        <f>SUM(C20+C37)</f>
        <v>0</v>
      </c>
    </row>
    <row r="43" spans="1:7" x14ac:dyDescent="0.25">
      <c r="A43" t="s">
        <v>39</v>
      </c>
      <c r="B43" s="20">
        <f>SUM(B21+B37)</f>
        <v>62.436249999999994</v>
      </c>
      <c r="C43" s="20">
        <f>SUM(C21+C37)</f>
        <v>0</v>
      </c>
    </row>
    <row r="44" spans="1:7" x14ac:dyDescent="0.25">
      <c r="A44" t="s">
        <v>38</v>
      </c>
      <c r="B44" s="20">
        <f>SUM(B22+B37)</f>
        <v>50.248999999999995</v>
      </c>
      <c r="C44" s="20">
        <f>SUM(C22+C37)</f>
        <v>0</v>
      </c>
    </row>
    <row r="45" spans="1:7" x14ac:dyDescent="0.25">
      <c r="A45" t="s">
        <v>33</v>
      </c>
      <c r="B45" s="20">
        <f>SUM(B24+B37)</f>
        <v>36.320714285714281</v>
      </c>
      <c r="C45" s="2">
        <f>SUM(C24+C37)</f>
        <v>0</v>
      </c>
    </row>
    <row r="46" spans="1:7" x14ac:dyDescent="0.25">
      <c r="A46" t="s">
        <v>34</v>
      </c>
      <c r="B46" s="20">
        <f>SUM(B25+B37)</f>
        <v>31.968124999999997</v>
      </c>
      <c r="C46" s="2">
        <f>SUM(C25+C37)</f>
        <v>0</v>
      </c>
    </row>
    <row r="47" spans="1:7" x14ac:dyDescent="0.25">
      <c r="A47" t="s">
        <v>35</v>
      </c>
      <c r="B47" s="20">
        <f>SUM(B26+B37)</f>
        <v>30.175882352941173</v>
      </c>
      <c r="C47" s="2">
        <f>SUM(C26+C37)</f>
        <v>0</v>
      </c>
    </row>
    <row r="48" spans="1:7" x14ac:dyDescent="0.25">
      <c r="A48" s="27" t="s">
        <v>36</v>
      </c>
      <c r="B48" s="20">
        <f>SUM(B27+B37)</f>
        <v>28.582777777777775</v>
      </c>
      <c r="C48" s="20">
        <f>SUM(C27+C37)</f>
        <v>0</v>
      </c>
      <c r="D48" s="8"/>
      <c r="E48" s="8"/>
      <c r="F48" s="8"/>
      <c r="G48" s="8"/>
    </row>
    <row r="49" spans="1:7" x14ac:dyDescent="0.25">
      <c r="A49" s="19" t="s">
        <v>37</v>
      </c>
      <c r="B49" s="20">
        <f>SUM(B28+B37)</f>
        <v>25.874499999999998</v>
      </c>
      <c r="C49" s="20">
        <f>SUM(C28+C37)</f>
        <v>0</v>
      </c>
      <c r="D49" s="8"/>
      <c r="E49" s="8"/>
      <c r="F49" s="8"/>
      <c r="G49" s="8"/>
    </row>
    <row r="53" spans="1:7" x14ac:dyDescent="0.25">
      <c r="D53" s="7"/>
    </row>
    <row r="54" spans="1:7" x14ac:dyDescent="0.25">
      <c r="D54" s="7"/>
    </row>
    <row r="55" spans="1:7" x14ac:dyDescent="0.25">
      <c r="D55" s="7"/>
    </row>
    <row r="56" spans="1:7" x14ac:dyDescent="0.25">
      <c r="D56" s="7"/>
    </row>
    <row r="57" spans="1:7" x14ac:dyDescent="0.25">
      <c r="D57" s="7"/>
    </row>
    <row r="58" spans="1:7" x14ac:dyDescent="0.25">
      <c r="D58" s="8"/>
    </row>
    <row r="59" spans="1:7" x14ac:dyDescent="0.25">
      <c r="D59" s="7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</dc:creator>
  <cp:lastModifiedBy>Carolyn</cp:lastModifiedBy>
  <dcterms:created xsi:type="dcterms:W3CDTF">2017-02-22T18:17:28Z</dcterms:created>
  <dcterms:modified xsi:type="dcterms:W3CDTF">2018-05-23T22:51:33Z</dcterms:modified>
</cp:coreProperties>
</file>